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laportej_msu_edu/Documents/Documents/Farm Management Files/Budgets &amp; Tools/Grain Marketing/Margin Goal Worksheet/"/>
    </mc:Choice>
  </mc:AlternateContent>
  <xr:revisionPtr revIDLastSave="498" documentId="8_{9113962B-18C8-474E-ABCE-2A00DEA17C56}" xr6:coauthVersionLast="47" xr6:coauthVersionMax="47" xr10:uidLastSave="{57E43E01-E702-4989-AD8E-BB2A007B58CE}"/>
  <workbookProtection workbookAlgorithmName="SHA-512" workbookHashValue="rDvG6Np/dYORXtEb9Bg/GcQF1KepvTo63gJUmjD3mhcTReDIYGOgiKfSHmF48uat/bN4hbnoBldQ20U4DBbzIw==" workbookSaltValue="r/jDelI+ADqLolNudrUSYQ==" workbookSpinCount="100000" lockStructure="1"/>
  <bookViews>
    <workbookView xWindow="28680" yWindow="-120" windowWidth="29040" windowHeight="15720" xr2:uid="{3B64F2F0-FD2E-4166-BCB6-68E39FAA3A6B}"/>
  </bookViews>
  <sheets>
    <sheet name="Margin Goal Calculator" sheetId="5" r:id="rId1"/>
    <sheet name="Margin Goal Hardcopy for Print" sheetId="7" r:id="rId2"/>
  </sheets>
  <definedNames>
    <definedName name="_xlnm.Print_Area" localSheetId="0">'Margin Goal Calculator'!$A$1:$F$46</definedName>
    <definedName name="_xlnm.Print_Area" localSheetId="1">'Margin Goal Hardcopy for Print'!$A$1:$F$46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E26" i="5" l="1"/>
  <c r="E29" i="5" s="1"/>
  <c r="E8" i="5"/>
  <c r="E11" i="5" s="1"/>
  <c r="E14" i="5" s="1"/>
  <c r="E16" i="5" s="1"/>
  <c r="C32" i="7"/>
  <c r="C26" i="7"/>
  <c r="C29" i="7" s="1"/>
  <c r="C34" i="7" s="1"/>
  <c r="C8" i="7"/>
  <c r="C11" i="7" s="1"/>
  <c r="C14" i="7" s="1"/>
  <c r="C16" i="7" s="1"/>
  <c r="C32" i="5"/>
  <c r="C26" i="5"/>
  <c r="C29" i="5" s="1"/>
  <c r="C8" i="5"/>
  <c r="C11" i="5" s="1"/>
  <c r="C14" i="5" s="1"/>
  <c r="C16" i="5" s="1"/>
  <c r="C17" i="5" s="1"/>
  <c r="C34" i="5" l="1"/>
  <c r="C36" i="7"/>
  <c r="C36" i="5"/>
  <c r="E34" i="5"/>
  <c r="E36" i="5" s="1"/>
  <c r="E17" i="5"/>
  <c r="C42" i="7"/>
  <c r="C17" i="7"/>
  <c r="E42" i="5" l="1"/>
  <c r="E43" i="5" s="1"/>
  <c r="C42" i="5"/>
  <c r="C43" i="5" s="1"/>
  <c r="C43" i="7"/>
</calcChain>
</file>

<file path=xl/sharedStrings.xml><?xml version="1.0" encoding="utf-8"?>
<sst xmlns="http://schemas.openxmlformats.org/spreadsheetml/2006/main" count="160" uniqueCount="77">
  <si>
    <t>Futures Price</t>
  </si>
  <si>
    <t>Basis</t>
  </si>
  <si>
    <t>A)</t>
  </si>
  <si>
    <t>B)</t>
  </si>
  <si>
    <t>C)</t>
  </si>
  <si>
    <t>D)</t>
  </si>
  <si>
    <t>E)</t>
  </si>
  <si>
    <t>F)</t>
  </si>
  <si>
    <t>Estimated Cost of Production</t>
  </si>
  <si>
    <t>G)</t>
  </si>
  <si>
    <t>H)</t>
  </si>
  <si>
    <t>Example</t>
  </si>
  <si>
    <t>I)</t>
  </si>
  <si>
    <t>J)</t>
  </si>
  <si>
    <t>K)</t>
  </si>
  <si>
    <t>Other Expenses</t>
  </si>
  <si>
    <t>L)</t>
  </si>
  <si>
    <t>M)</t>
  </si>
  <si>
    <t>N)</t>
  </si>
  <si>
    <t>O)</t>
  </si>
  <si>
    <t>Acres of Crop</t>
  </si>
  <si>
    <t>P)</t>
  </si>
  <si>
    <t>Q)</t>
  </si>
  <si>
    <t>R)</t>
  </si>
  <si>
    <t xml:space="preserve">Family Living </t>
  </si>
  <si>
    <t>Instructions:</t>
  </si>
  <si>
    <t>Notes:</t>
  </si>
  <si>
    <t>Percent of costs covered by crop will vary based on acreage splits and portion of debt being covered by off-farm income.</t>
  </si>
  <si>
    <r>
      <t xml:space="preserve">Enter values in </t>
    </r>
    <r>
      <rPr>
        <b/>
        <sz val="11"/>
        <color rgb="FF0070C0"/>
        <rFont val="Aptos Narrow"/>
        <family val="2"/>
        <scheme val="minor"/>
      </rPr>
      <t>BLUE</t>
    </r>
    <r>
      <rPr>
        <sz val="11"/>
        <color theme="1"/>
        <rFont val="Aptos Narrow"/>
        <family val="2"/>
        <scheme val="minor"/>
      </rPr>
      <t xml:space="preserve"> text boxes.</t>
    </r>
  </si>
  <si>
    <t>Identifying Family Living Expenses</t>
  </si>
  <si>
    <t xml:space="preserve">Example: </t>
  </si>
  <si>
    <t>$10,500 total for 3 months ÷ 3 = $3,500</t>
  </si>
  <si>
    <t>$3,500 × 12 months = $40,000 annual family living expenses</t>
  </si>
  <si>
    <t>Take 3 months of bank statements</t>
  </si>
  <si>
    <r>
      <t>Write down all family related costs (</t>
    </r>
    <r>
      <rPr>
        <i/>
        <sz val="11"/>
        <rFont val="Aptos Narrow"/>
        <family val="2"/>
      </rPr>
      <t>food, clothing, etc.</t>
    </r>
    <r>
      <rPr>
        <sz val="11"/>
        <rFont val="Aptos Narrow"/>
        <family val="2"/>
      </rPr>
      <t>)</t>
    </r>
  </si>
  <si>
    <t>Divide the total by 3 to get an average</t>
  </si>
  <si>
    <t>Multiple average by 12 for a yearly total</t>
  </si>
  <si>
    <t>Identifying Debt Payments</t>
  </si>
  <si>
    <t>Example:</t>
  </si>
  <si>
    <t>$45,000 principal balance at 7% interest</t>
  </si>
  <si>
    <t>$45,000 x 7% = $3,150</t>
  </si>
  <si>
    <t>$8,350 annual payment - $3,150 interest = $5,200 in principal</t>
  </si>
  <si>
    <t>Identifying Other Expenses</t>
  </si>
  <si>
    <t>Locate a loan statement for each debt (either most recent month or end-of-year statement)</t>
  </si>
  <si>
    <t>Identify principal balance</t>
  </si>
  <si>
    <t>Calculate interest portion of payment based on interest rate (principal balance x interest rate)</t>
  </si>
  <si>
    <t>Subtract interest portion from annual/monthly payment (interest is covered in cost of production)</t>
  </si>
  <si>
    <t>Remaining number is the principal, or debt number, to include</t>
  </si>
  <si>
    <t>Are there other costs that farm needs to pay for?  If yes, include in Other Expenses to be covered by crops.</t>
  </si>
  <si>
    <t>Print and enter values in blank spaces for your farm.</t>
  </si>
  <si>
    <t>Farm Name</t>
  </si>
  <si>
    <t>Crop</t>
  </si>
  <si>
    <t>S)</t>
  </si>
  <si>
    <t>For best results, cost of production should also consider typical charges from grain buyers (i.e., elevators) on delivered bushels</t>
  </si>
  <si>
    <t>Examples: discount schedules (moisture, test weight, damage), hauling distance/mileage, storage (if used), etc.</t>
  </si>
  <si>
    <r>
      <t xml:space="preserve">Debt Principal </t>
    </r>
    <r>
      <rPr>
        <b/>
        <i/>
        <sz val="12"/>
        <color theme="1"/>
        <rFont val="Aptos Narrow"/>
        <family val="2"/>
        <scheme val="minor"/>
      </rPr>
      <t>(include interest in cost of production)</t>
    </r>
  </si>
  <si>
    <r>
      <t xml:space="preserve">Yield Estimate </t>
    </r>
    <r>
      <rPr>
        <b/>
        <i/>
        <sz val="12"/>
        <color theme="1"/>
        <rFont val="Aptos Narrow"/>
        <family val="2"/>
        <scheme val="minor"/>
      </rPr>
      <t>(bushels per acre)</t>
    </r>
  </si>
  <si>
    <r>
      <t xml:space="preserve">Estimated Harvest Cash Price     </t>
    </r>
    <r>
      <rPr>
        <b/>
        <sz val="12"/>
        <color theme="1"/>
        <rFont val="Aptos Narrow"/>
        <family val="2"/>
        <scheme val="minor"/>
      </rPr>
      <t>(A + B)</t>
    </r>
  </si>
  <si>
    <r>
      <t xml:space="preserve">Estimated Gross Revenue     </t>
    </r>
    <r>
      <rPr>
        <b/>
        <sz val="12"/>
        <color theme="1"/>
        <rFont val="Aptos Narrow"/>
        <family val="2"/>
        <scheme val="minor"/>
      </rPr>
      <t>(C x D)</t>
    </r>
  </si>
  <si>
    <r>
      <t xml:space="preserve">Estimated Net Revenue     </t>
    </r>
    <r>
      <rPr>
        <b/>
        <sz val="12"/>
        <color theme="1"/>
        <rFont val="Aptos Narrow"/>
        <family val="2"/>
        <scheme val="minor"/>
      </rPr>
      <t>(E - F)</t>
    </r>
  </si>
  <si>
    <r>
      <t xml:space="preserve">Total     </t>
    </r>
    <r>
      <rPr>
        <b/>
        <sz val="12"/>
        <color theme="1"/>
        <rFont val="Aptos Narrow"/>
        <family val="2"/>
        <scheme val="minor"/>
      </rPr>
      <t>(I + J + K)</t>
    </r>
  </si>
  <si>
    <r>
      <t xml:space="preserve">Crop Allocated Costs     </t>
    </r>
    <r>
      <rPr>
        <b/>
        <sz val="12"/>
        <color theme="1"/>
        <rFont val="Aptos Narrow"/>
        <family val="2"/>
        <scheme val="minor"/>
      </rPr>
      <t>(L x M)</t>
    </r>
  </si>
  <si>
    <r>
      <t xml:space="preserve">Total Production in Bushels     </t>
    </r>
    <r>
      <rPr>
        <b/>
        <sz val="12"/>
        <color theme="1"/>
        <rFont val="Aptos Narrow"/>
        <family val="2"/>
        <scheme val="minor"/>
      </rPr>
      <t>(D x O)</t>
    </r>
  </si>
  <si>
    <r>
      <t xml:space="preserve">Target Price to Cover Margin Goal     </t>
    </r>
    <r>
      <rPr>
        <b/>
        <sz val="12"/>
        <color theme="1"/>
        <rFont val="Aptos Narrow"/>
        <family val="2"/>
        <scheme val="minor"/>
      </rPr>
      <t>[(F ÷ D) + Q]</t>
    </r>
  </si>
  <si>
    <t>Percent of Costs Covered by Crop</t>
  </si>
  <si>
    <r>
      <t xml:space="preserve">Margin Goal </t>
    </r>
    <r>
      <rPr>
        <b/>
        <i/>
        <sz val="12"/>
        <color theme="1"/>
        <rFont val="Aptos Narrow"/>
        <family val="2"/>
        <scheme val="minor"/>
      </rPr>
      <t>(Covers Cash Flow)</t>
    </r>
    <r>
      <rPr>
        <b/>
        <sz val="14"/>
        <color theme="1"/>
        <rFont val="Aptos Narrow"/>
        <family val="2"/>
        <scheme val="minor"/>
      </rPr>
      <t xml:space="preserve">     </t>
    </r>
    <r>
      <rPr>
        <b/>
        <sz val="12"/>
        <color theme="1"/>
        <rFont val="Aptos Narrow"/>
        <family val="2"/>
        <scheme val="minor"/>
      </rPr>
      <t xml:space="preserve">(N ÷ P) </t>
    </r>
  </si>
  <si>
    <t>per bushel</t>
  </si>
  <si>
    <r>
      <t xml:space="preserve">Profit Margin    </t>
    </r>
    <r>
      <rPr>
        <b/>
        <sz val="12"/>
        <color theme="1"/>
        <rFont val="Aptos Narrow"/>
        <family val="2"/>
        <scheme val="minor"/>
      </rPr>
      <t xml:space="preserve">(G </t>
    </r>
    <r>
      <rPr>
        <b/>
        <sz val="12"/>
        <color theme="1"/>
        <rFont val="Aptos Narrow"/>
        <family val="2"/>
      </rPr>
      <t>÷</t>
    </r>
    <r>
      <rPr>
        <b/>
        <sz val="12"/>
        <color theme="1"/>
        <rFont val="Aptos Narrow"/>
        <family val="2"/>
        <scheme val="minor"/>
      </rPr>
      <t xml:space="preserve"> D)</t>
    </r>
  </si>
  <si>
    <r>
      <t xml:space="preserve">Profit Margin % of Cash Price   </t>
    </r>
    <r>
      <rPr>
        <b/>
        <sz val="12"/>
        <color theme="1"/>
        <rFont val="Aptos Narrow"/>
        <family val="2"/>
        <scheme val="minor"/>
      </rPr>
      <t xml:space="preserve"> (H ÷ C)</t>
    </r>
  </si>
  <si>
    <t>Do Profits Cover Needs Beyond Production Costs (i.e., Cash Flow)?</t>
  </si>
  <si>
    <t>Profits Remaining After Cost of Production and Cash Flow Needs</t>
  </si>
  <si>
    <r>
      <t xml:space="preserve">Profit Margin After Cash Flow     </t>
    </r>
    <r>
      <rPr>
        <b/>
        <sz val="12"/>
        <color theme="1"/>
        <rFont val="Aptos Narrow"/>
        <family val="2"/>
        <scheme val="minor"/>
      </rPr>
      <t>(H - Q)</t>
    </r>
  </si>
  <si>
    <r>
      <t xml:space="preserve">Remaining Profits as % of Cash Price    </t>
    </r>
    <r>
      <rPr>
        <b/>
        <sz val="12"/>
        <color theme="1"/>
        <rFont val="Aptos Narrow"/>
        <family val="2"/>
        <scheme val="minor"/>
      </rPr>
      <t>(R ÷ C)</t>
    </r>
  </si>
  <si>
    <t>Prepared by: Jon LaPorte, Farm Business Management Educator</t>
  </si>
  <si>
    <t>Phone: (269) 445-4356          Email: laportej@msu.edu</t>
  </si>
  <si>
    <t>Margin Goal Worksheet for Grain Marketing</t>
  </si>
  <si>
    <t>MSU Margin Goal Worksheet for Grain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</si>
</sst>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</font>
    <font>
      <i/>
      <sz val="11"/>
      <name val="Aptos Narrow"/>
      <family val="2"/>
    </font>
    <font>
      <b/>
      <sz val="11"/>
      <name val="Aptos Narrow"/>
      <family val="2"/>
    </font>
    <font>
      <b/>
      <i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color theme="1"/>
      <name val="Aptos Narrow"/>
      <family val="2"/>
    </font>
    <font>
      <b/>
      <sz val="11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8453B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2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6" fillId="2" borderId="0" xfId="0" applyFont="1" applyFill="1"/>
    <xf numFmtId="9" fontId="3" fillId="2" borderId="0" xfId="1" applyFont="1" applyFill="1" applyBorder="1"/>
    <xf numFmtId="0" fontId="5" fillId="2" borderId="0" xfId="0" applyFont="1" applyFill="1"/>
    <xf numFmtId="10" fontId="6" fillId="2" borderId="0" xfId="1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right"/>
    </xf>
    <xf numFmtId="9" fontId="5" fillId="2" borderId="0" xfId="1" applyFont="1" applyFill="1" applyBorder="1"/>
    <xf numFmtId="164" fontId="6" fillId="2" borderId="0" xfId="0" applyNumberFormat="1" applyFont="1" applyFill="1" applyAlignment="1">
      <alignment horizontal="center"/>
    </xf>
    <xf numFmtId="164" fontId="6" fillId="2" borderId="10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10" fontId="3" fillId="2" borderId="11" xfId="1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center"/>
    </xf>
    <xf numFmtId="0" fontId="5" fillId="0" borderId="0" xfId="0" applyFont="1"/>
    <xf numFmtId="164" fontId="3" fillId="2" borderId="0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0" fontId="4" fillId="2" borderId="1" xfId="1" applyNumberFormat="1" applyFont="1" applyFill="1" applyBorder="1" applyAlignment="1"/>
    <xf numFmtId="0" fontId="0" fillId="0" borderId="0" xfId="0" applyAlignment="1">
      <alignment horizontal="left" indent="2"/>
    </xf>
    <xf numFmtId="0" fontId="4" fillId="2" borderId="1" xfId="0" applyFont="1" applyFill="1" applyBorder="1" applyAlignment="1" applyProtection="1">
      <alignment horizont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9" fontId="4" fillId="2" borderId="11" xfId="1" applyFont="1" applyFill="1" applyBorder="1" applyAlignment="1" applyProtection="1">
      <alignment horizontal="center"/>
      <protection locked="0"/>
    </xf>
    <xf numFmtId="164" fontId="11" fillId="2" borderId="11" xfId="0" applyNumberFormat="1" applyFont="1" applyFill="1" applyBorder="1" applyAlignment="1">
      <alignment horizontal="center"/>
    </xf>
    <xf numFmtId="164" fontId="11" fillId="2" borderId="0" xfId="0" applyNumberFormat="1" applyFont="1" applyFill="1" applyAlignment="1">
      <alignment horizontal="center"/>
    </xf>
    <xf numFmtId="9" fontId="11" fillId="2" borderId="11" xfId="1" applyFont="1" applyFill="1" applyBorder="1" applyAlignment="1">
      <alignment horizontal="center"/>
    </xf>
    <xf numFmtId="164" fontId="11" fillId="2" borderId="10" xfId="0" applyNumberFormat="1" applyFont="1" applyFill="1" applyBorder="1" applyAlignment="1">
      <alignment horizontal="center"/>
    </xf>
    <xf numFmtId="1" fontId="11" fillId="2" borderId="11" xfId="0" applyNumberFormat="1" applyFont="1" applyFill="1" applyBorder="1" applyAlignment="1">
      <alignment horizontal="center"/>
    </xf>
    <xf numFmtId="3" fontId="11" fillId="2" borderId="11" xfId="0" applyNumberFormat="1" applyFont="1" applyFill="1" applyBorder="1" applyAlignment="1">
      <alignment horizontal="center"/>
    </xf>
    <xf numFmtId="3" fontId="11" fillId="2" borderId="0" xfId="0" applyNumberFormat="1" applyFont="1" applyFill="1" applyAlignment="1">
      <alignment horizontal="center"/>
    </xf>
    <xf numFmtId="10" fontId="11" fillId="2" borderId="11" xfId="1" applyNumberFormat="1" applyFont="1" applyFill="1" applyBorder="1" applyAlignment="1">
      <alignment horizontal="center"/>
    </xf>
    <xf numFmtId="164" fontId="11" fillId="2" borderId="0" xfId="1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2" fontId="11" fillId="2" borderId="11" xfId="0" applyNumberFormat="1" applyFont="1" applyFill="1" applyBorder="1" applyAlignment="1">
      <alignment horizontal="center"/>
    </xf>
    <xf numFmtId="0" fontId="11" fillId="2" borderId="0" xfId="0" applyFont="1" applyFill="1"/>
    <xf numFmtId="10" fontId="12" fillId="2" borderId="0" xfId="1" applyNumberFormat="1" applyFont="1" applyFill="1" applyBorder="1" applyAlignment="1">
      <alignment horizontal="center"/>
    </xf>
    <xf numFmtId="0" fontId="2" fillId="2" borderId="5" xfId="0" applyFont="1" applyFill="1" applyBorder="1"/>
    <xf numFmtId="164" fontId="13" fillId="2" borderId="11" xfId="0" applyNumberFormat="1" applyFont="1" applyFill="1" applyBorder="1" applyAlignment="1">
      <alignment horizontal="center"/>
    </xf>
    <xf numFmtId="164" fontId="11" fillId="2" borderId="11" xfId="1" applyNumberFormat="1" applyFont="1" applyFill="1" applyBorder="1" applyAlignment="1">
      <alignment horizontal="center"/>
    </xf>
    <xf numFmtId="164" fontId="3" fillId="2" borderId="11" xfId="1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12" fillId="2" borderId="0" xfId="0" applyNumberFormat="1" applyFont="1" applyFill="1" applyAlignment="1">
      <alignment horizontal="center" vertical="top"/>
    </xf>
    <xf numFmtId="164" fontId="11" fillId="2" borderId="13" xfId="0" applyNumberFormat="1" applyFont="1" applyFill="1" applyBorder="1" applyAlignment="1">
      <alignment horizontal="center"/>
    </xf>
    <xf numFmtId="10" fontId="11" fillId="2" borderId="13" xfId="1" applyNumberFormat="1" applyFont="1" applyFill="1" applyBorder="1" applyAlignment="1">
      <alignment horizontal="center"/>
    </xf>
    <xf numFmtId="1" fontId="11" fillId="2" borderId="13" xfId="0" applyNumberFormat="1" applyFont="1" applyFill="1" applyBorder="1" applyAlignment="1">
      <alignment horizontal="center"/>
    </xf>
    <xf numFmtId="3" fontId="11" fillId="2" borderId="13" xfId="0" applyNumberFormat="1" applyFont="1" applyFill="1" applyBorder="1" applyAlignment="1">
      <alignment horizontal="center"/>
    </xf>
    <xf numFmtId="9" fontId="11" fillId="2" borderId="13" xfId="1" applyFont="1" applyFill="1" applyBorder="1" applyAlignment="1">
      <alignment horizontal="center"/>
    </xf>
    <xf numFmtId="2" fontId="11" fillId="2" borderId="13" xfId="0" applyNumberFormat="1" applyFont="1" applyFill="1" applyBorder="1" applyAlignment="1">
      <alignment horizontal="center"/>
    </xf>
    <xf numFmtId="164" fontId="6" fillId="2" borderId="14" xfId="0" applyNumberFormat="1" applyFont="1" applyFill="1" applyBorder="1" applyAlignment="1">
      <alignment horizontal="center"/>
    </xf>
    <xf numFmtId="0" fontId="0" fillId="2" borderId="10" xfId="0" applyFill="1" applyBorder="1"/>
    <xf numFmtId="164" fontId="4" fillId="2" borderId="1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0" fontId="4" fillId="2" borderId="10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10" fontId="4" fillId="2" borderId="1" xfId="1" applyNumberFormat="1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17" fillId="3" borderId="0" xfId="0" applyFont="1" applyFill="1" applyBorder="1" applyAlignment="1"/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/>
    <xf numFmtId="164" fontId="18" fillId="2" borderId="11" xfId="0" applyNumberFormat="1" applyFont="1" applyFill="1" applyBorder="1" applyAlignment="1">
      <alignment horizontal="center"/>
    </xf>
    <xf numFmtId="164" fontId="18" fillId="2" borderId="13" xfId="0" applyNumberFormat="1" applyFont="1" applyFill="1" applyBorder="1" applyAlignment="1">
      <alignment horizontal="center"/>
    </xf>
    <xf numFmtId="0" fontId="19" fillId="3" borderId="0" xfId="0" applyFont="1" applyFill="1" applyBorder="1" applyAlignment="1"/>
    <xf numFmtId="0" fontId="0" fillId="2" borderId="5" xfId="0" applyFont="1" applyFill="1" applyBorder="1"/>
    <xf numFmtId="0" fontId="0" fillId="2" borderId="0" xfId="0" applyFont="1" applyFill="1"/>
    <xf numFmtId="0" fontId="0" fillId="2" borderId="6" xfId="0" applyFont="1" applyFill="1" applyBorder="1"/>
    <xf numFmtId="0" fontId="0" fillId="0" borderId="0" xfId="0" applyFont="1"/>
  </cellXfs>
  <cellStyles count="2">
    <cellStyle name="Normal" xfId="0" builtinId="0"/>
    <cellStyle name="Percent" xfId="1" builtinId="5"/>
  </cellStyles>
  <dxfs count="2">
    <dxf>
      <font>
        <color rgb="FFFF0000"/>
      </font>
    </dxf>
    <dxf>
      <font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561975</xdr:colOff>
      <xdr:row>3</xdr:row>
      <xdr:rowOff>157162</xdr:rowOff>
    </xdr:from>
    <xdr:ext cx="2681733" cy="519113"/>
    <xdr:pic>
      <xdr:nvPicPr>
        <xdr:cNvPr id="3" name="Picture 2">
          <a:extLst>
            <a:ext uri="{FF2B5EF4-FFF2-40B4-BE49-F238E27FC236}">
              <a16:creationId xmlns:a16="http://schemas.microsoft.com/office/drawing/2014/main" id="{66A179C2-5FE0-41A3-8492-36CC6E4E2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8150" y="833437"/>
          <a:ext cx="26817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561975</xdr:colOff>
      <xdr:row>3</xdr:row>
      <xdr:rowOff>157162</xdr:rowOff>
    </xdr:from>
    <xdr:ext cx="2681733" cy="519113"/>
    <xdr:pic>
      <xdr:nvPicPr>
        <xdr:cNvPr id="3" name="Picture 2">
          <a:extLst>
            <a:ext uri="{FF2B5EF4-FFF2-40B4-BE49-F238E27FC236}">
              <a16:creationId xmlns:a16="http://schemas.microsoft.com/office/drawing/2014/main" id="{45CD8BD3-15B2-446F-8CC8-DB95C2124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8150" y="833437"/>
          <a:ext cx="26817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A5CDE-1A6B-4759-9050-BA1551660A9A}">
  <dimension ref="A1:T49"/>
  <sheetViews>
    <sheetView tabSelected="1" zoomScaleNormal="100" workbookViewId="0">
      <selection activeCell="E4" sqref="E4"/>
    </sheetView>
  </sheetViews>
  <sheetFormatPr defaultRowHeight="15" x14ac:dyDescent="0.25"/>
  <cols>
    <col min="1" max="1" width="10.7109375" customWidth="1"/>
    <col min="2" max="2" width="54.42578125" bestFit="1" customWidth="1"/>
    <col min="3" max="3" width="15.7109375" customWidth="1"/>
    <col min="4" max="4" width="1.5703125" customWidth="1"/>
    <col min="5" max="5" width="30.7109375" customWidth="1"/>
    <col min="6" max="6" width="10.7109375" customWidth="1"/>
  </cols>
  <sheetData>
    <row r="1" spans="1:20" ht="15.75" thickTop="1" x14ac:dyDescent="0.25">
      <c r="A1" s="5"/>
      <c r="B1" s="6"/>
      <c r="C1" s="6"/>
      <c r="D1" s="6"/>
      <c r="E1" s="6"/>
      <c r="F1" s="7"/>
    </row>
    <row r="2" spans="1:20" ht="18.75" customHeight="1" x14ac:dyDescent="0.3">
      <c r="A2" s="78" t="s">
        <v>75</v>
      </c>
      <c r="B2" s="79"/>
      <c r="C2" s="79"/>
      <c r="D2" s="79"/>
      <c r="E2" s="79"/>
      <c r="F2" s="80"/>
      <c r="I2" s="83" t="s">
        <v>76</v>
      </c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ht="18.75" customHeight="1" x14ac:dyDescent="0.3">
      <c r="A3" s="27"/>
      <c r="B3" s="28"/>
      <c r="C3" s="28"/>
      <c r="D3" s="28"/>
      <c r="E3" s="28"/>
      <c r="F3" s="29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spans="1:20" s="93" customFormat="1" ht="18.75" customHeight="1" x14ac:dyDescent="0.3">
      <c r="A4" s="90"/>
      <c r="B4" s="91"/>
      <c r="C4" s="91"/>
      <c r="D4" s="91"/>
      <c r="E4" s="43" t="s">
        <v>51</v>
      </c>
      <c r="F4" s="92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</row>
    <row r="5" spans="1:20" ht="18.75" customHeight="1" x14ac:dyDescent="0.4">
      <c r="A5" s="8"/>
      <c r="B5" s="1"/>
      <c r="C5" s="16" t="s">
        <v>11</v>
      </c>
      <c r="D5" s="16"/>
      <c r="F5" s="10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18.75" customHeight="1" x14ac:dyDescent="0.4">
      <c r="A6" s="17" t="s">
        <v>2</v>
      </c>
      <c r="B6" s="3" t="s">
        <v>0</v>
      </c>
      <c r="C6" s="47">
        <v>11.15</v>
      </c>
      <c r="D6" s="66"/>
      <c r="E6" s="44">
        <v>0</v>
      </c>
      <c r="F6" s="10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ht="18.75" customHeight="1" x14ac:dyDescent="0.3">
      <c r="A7" s="17" t="s">
        <v>3</v>
      </c>
      <c r="B7" s="3" t="s">
        <v>1</v>
      </c>
      <c r="C7" s="47">
        <v>-0.4</v>
      </c>
      <c r="D7" s="66"/>
      <c r="E7" s="44">
        <v>0</v>
      </c>
      <c r="F7" s="10"/>
      <c r="I7" s="85" t="s">
        <v>73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</row>
    <row r="8" spans="1:20" ht="18.75" x14ac:dyDescent="0.3">
      <c r="A8" s="17" t="s">
        <v>4</v>
      </c>
      <c r="B8" s="3" t="s">
        <v>57</v>
      </c>
      <c r="C8" s="47">
        <f>C6+C7</f>
        <v>10.75</v>
      </c>
      <c r="D8" s="66"/>
      <c r="E8" s="30">
        <f>E6+E7</f>
        <v>0</v>
      </c>
      <c r="F8" s="10"/>
      <c r="I8" s="85" t="s">
        <v>74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spans="1:20" ht="18.75" x14ac:dyDescent="0.3">
      <c r="A9" s="18"/>
      <c r="B9" s="21"/>
      <c r="C9" s="65" t="s">
        <v>66</v>
      </c>
      <c r="D9" s="65"/>
      <c r="E9" s="15"/>
      <c r="F9" s="10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spans="1:20" ht="18.75" x14ac:dyDescent="0.3">
      <c r="A10" s="17" t="s">
        <v>5</v>
      </c>
      <c r="B10" s="3" t="s">
        <v>56</v>
      </c>
      <c r="C10" s="57">
        <v>50</v>
      </c>
      <c r="D10" s="71"/>
      <c r="E10" s="45">
        <v>0</v>
      </c>
      <c r="F10" s="10"/>
    </row>
    <row r="11" spans="1:20" ht="18.75" x14ac:dyDescent="0.3">
      <c r="A11" s="17" t="s">
        <v>6</v>
      </c>
      <c r="B11" s="3" t="s">
        <v>58</v>
      </c>
      <c r="C11" s="47">
        <f>C10*C8</f>
        <v>537.5</v>
      </c>
      <c r="D11" s="66"/>
      <c r="E11" s="30">
        <f>E10*E8</f>
        <v>0</v>
      </c>
      <c r="F11" s="10"/>
    </row>
    <row r="12" spans="1:20" ht="18.75" x14ac:dyDescent="0.3">
      <c r="A12" s="18"/>
      <c r="B12" s="21"/>
      <c r="C12" s="56"/>
      <c r="D12" s="56"/>
      <c r="E12" s="15"/>
      <c r="F12" s="10"/>
      <c r="I12" s="33" t="s">
        <v>25</v>
      </c>
    </row>
    <row r="13" spans="1:20" ht="18.75" x14ac:dyDescent="0.3">
      <c r="A13" s="17" t="s">
        <v>7</v>
      </c>
      <c r="B13" s="3" t="s">
        <v>8</v>
      </c>
      <c r="C13" s="47">
        <v>492</v>
      </c>
      <c r="D13" s="66"/>
      <c r="E13" s="44">
        <v>0</v>
      </c>
      <c r="F13" s="10"/>
      <c r="I13" t="s">
        <v>28</v>
      </c>
    </row>
    <row r="14" spans="1:20" ht="18.75" x14ac:dyDescent="0.3">
      <c r="A14" s="17" t="s">
        <v>9</v>
      </c>
      <c r="B14" s="3" t="s">
        <v>59</v>
      </c>
      <c r="C14" s="47">
        <f>C11-C13</f>
        <v>45.5</v>
      </c>
      <c r="D14" s="66"/>
      <c r="E14" s="30">
        <f>E11-E13</f>
        <v>0</v>
      </c>
      <c r="F14" s="10"/>
    </row>
    <row r="15" spans="1:20" ht="15.75" x14ac:dyDescent="0.25">
      <c r="A15" s="18"/>
      <c r="B15" s="21"/>
      <c r="C15" s="58"/>
      <c r="D15" s="58"/>
      <c r="E15" s="19"/>
      <c r="F15" s="10"/>
      <c r="I15" s="33" t="s">
        <v>26</v>
      </c>
    </row>
    <row r="16" spans="1:20" ht="18.75" x14ac:dyDescent="0.3">
      <c r="A16" s="17" t="s">
        <v>10</v>
      </c>
      <c r="B16" s="3" t="s">
        <v>67</v>
      </c>
      <c r="C16" s="47">
        <f>IFERROR(C14/C10,0)</f>
        <v>0.91</v>
      </c>
      <c r="D16" s="66"/>
      <c r="E16" s="61">
        <f>IFERROR(E14/E10,0)</f>
        <v>0</v>
      </c>
      <c r="F16" s="10"/>
      <c r="I16" t="s">
        <v>53</v>
      </c>
    </row>
    <row r="17" spans="1:9" ht="18.75" x14ac:dyDescent="0.3">
      <c r="A17" s="8"/>
      <c r="B17" s="3" t="s">
        <v>68</v>
      </c>
      <c r="C17" s="54">
        <f>IFERROR(C16/C8,0)</f>
        <v>8.4651162790697676E-2</v>
      </c>
      <c r="D17" s="67"/>
      <c r="E17" s="31">
        <f>IFERROR(E16/E8,0)</f>
        <v>0</v>
      </c>
      <c r="F17" s="10"/>
      <c r="I17" s="42" t="s">
        <v>54</v>
      </c>
    </row>
    <row r="18" spans="1:9" x14ac:dyDescent="0.25">
      <c r="A18" s="8"/>
      <c r="B18" s="21"/>
      <c r="C18" s="65" t="s">
        <v>66</v>
      </c>
      <c r="D18" s="65"/>
      <c r="E18" s="22"/>
      <c r="F18" s="10"/>
      <c r="I18" t="s">
        <v>27</v>
      </c>
    </row>
    <row r="19" spans="1:9" x14ac:dyDescent="0.25">
      <c r="A19" s="8"/>
      <c r="B19" s="1"/>
      <c r="C19" s="1"/>
      <c r="D19" s="1"/>
      <c r="E19" s="22"/>
      <c r="F19" s="10"/>
    </row>
    <row r="20" spans="1:9" x14ac:dyDescent="0.25">
      <c r="A20" s="8"/>
      <c r="B20" s="1"/>
      <c r="C20" s="1"/>
      <c r="D20" s="1"/>
      <c r="E20" s="22"/>
      <c r="F20" s="10"/>
      <c r="I20" s="39" t="s">
        <v>29</v>
      </c>
    </row>
    <row r="21" spans="1:9" ht="18.75" x14ac:dyDescent="0.3">
      <c r="A21" s="78" t="s">
        <v>69</v>
      </c>
      <c r="B21" s="79"/>
      <c r="C21" s="79"/>
      <c r="D21" s="79"/>
      <c r="E21" s="79"/>
      <c r="F21" s="80"/>
      <c r="I21" s="37" t="s">
        <v>33</v>
      </c>
    </row>
    <row r="22" spans="1:9" ht="18.75" customHeight="1" x14ac:dyDescent="0.25">
      <c r="A22" s="8"/>
      <c r="B22" s="1"/>
      <c r="C22" s="1"/>
      <c r="D22" s="1"/>
      <c r="E22" s="1"/>
      <c r="F22" s="10"/>
      <c r="I22" s="37" t="s">
        <v>34</v>
      </c>
    </row>
    <row r="23" spans="1:9" ht="18.75" x14ac:dyDescent="0.3">
      <c r="A23" s="17" t="s">
        <v>12</v>
      </c>
      <c r="B23" s="20" t="s">
        <v>24</v>
      </c>
      <c r="C23" s="47">
        <v>0</v>
      </c>
      <c r="D23" s="66"/>
      <c r="E23" s="44">
        <v>0</v>
      </c>
      <c r="F23" s="10"/>
      <c r="I23" s="37" t="s">
        <v>35</v>
      </c>
    </row>
    <row r="24" spans="1:9" ht="18.75" x14ac:dyDescent="0.3">
      <c r="A24" s="17" t="s">
        <v>13</v>
      </c>
      <c r="B24" s="20" t="s">
        <v>55</v>
      </c>
      <c r="C24" s="47">
        <v>45000</v>
      </c>
      <c r="D24" s="66"/>
      <c r="E24" s="44">
        <v>0</v>
      </c>
      <c r="F24" s="10"/>
      <c r="I24" s="37" t="s">
        <v>36</v>
      </c>
    </row>
    <row r="25" spans="1:9" ht="18.75" x14ac:dyDescent="0.3">
      <c r="A25" s="17" t="s">
        <v>14</v>
      </c>
      <c r="B25" s="20" t="s">
        <v>15</v>
      </c>
      <c r="C25" s="47">
        <v>0</v>
      </c>
      <c r="D25" s="66"/>
      <c r="E25" s="44">
        <v>0</v>
      </c>
      <c r="F25" s="10"/>
    </row>
    <row r="26" spans="1:9" ht="18.75" x14ac:dyDescent="0.3">
      <c r="A26" s="17" t="s">
        <v>16</v>
      </c>
      <c r="B26" s="20" t="s">
        <v>60</v>
      </c>
      <c r="C26" s="47">
        <f>SUM(C23:C25)</f>
        <v>45000</v>
      </c>
      <c r="D26" s="66"/>
      <c r="E26" s="30">
        <f>SUM(E23:E25)</f>
        <v>0</v>
      </c>
      <c r="F26" s="10"/>
      <c r="I26" s="36" t="s">
        <v>30</v>
      </c>
    </row>
    <row r="27" spans="1:9" ht="15.75" x14ac:dyDescent="0.25">
      <c r="A27" s="23"/>
      <c r="B27" s="24"/>
      <c r="C27" s="48"/>
      <c r="D27" s="48"/>
      <c r="E27" s="25"/>
      <c r="F27" s="10"/>
      <c r="I27" s="36" t="s">
        <v>31</v>
      </c>
    </row>
    <row r="28" spans="1:9" ht="18.75" x14ac:dyDescent="0.3">
      <c r="A28" s="17" t="s">
        <v>17</v>
      </c>
      <c r="B28" s="20" t="s">
        <v>64</v>
      </c>
      <c r="C28" s="49">
        <v>0.5</v>
      </c>
      <c r="D28" s="70"/>
      <c r="E28" s="46">
        <v>0</v>
      </c>
      <c r="F28" s="10"/>
      <c r="I28" s="36" t="s">
        <v>32</v>
      </c>
    </row>
    <row r="29" spans="1:9" ht="18.75" x14ac:dyDescent="0.3">
      <c r="A29" s="17" t="s">
        <v>18</v>
      </c>
      <c r="B29" s="20" t="s">
        <v>61</v>
      </c>
      <c r="C29" s="47">
        <f>C28*C26</f>
        <v>22500</v>
      </c>
      <c r="D29" s="66"/>
      <c r="E29" s="30">
        <f>E28*E26</f>
        <v>0</v>
      </c>
      <c r="F29" s="10"/>
    </row>
    <row r="30" spans="1:9" ht="15.75" x14ac:dyDescent="0.25">
      <c r="A30" s="23"/>
      <c r="B30" s="24"/>
      <c r="C30" s="50"/>
      <c r="D30" s="48"/>
      <c r="E30" s="26"/>
      <c r="F30" s="10"/>
      <c r="I30" s="39" t="s">
        <v>37</v>
      </c>
    </row>
    <row r="31" spans="1:9" ht="18.75" x14ac:dyDescent="0.3">
      <c r="A31" s="17" t="s">
        <v>19</v>
      </c>
      <c r="B31" s="20" t="s">
        <v>20</v>
      </c>
      <c r="C31" s="51">
        <v>500</v>
      </c>
      <c r="D31" s="68"/>
      <c r="E31" s="45">
        <v>0</v>
      </c>
      <c r="F31" s="10"/>
      <c r="I31" s="37" t="s">
        <v>43</v>
      </c>
    </row>
    <row r="32" spans="1:9" ht="18.75" x14ac:dyDescent="0.3">
      <c r="A32" s="17" t="s">
        <v>21</v>
      </c>
      <c r="B32" s="20" t="s">
        <v>62</v>
      </c>
      <c r="C32" s="52">
        <f>C31*C10</f>
        <v>25000</v>
      </c>
      <c r="D32" s="69"/>
      <c r="E32" s="32">
        <f>E31*E10</f>
        <v>0</v>
      </c>
      <c r="F32" s="10"/>
      <c r="I32" s="37" t="s">
        <v>44</v>
      </c>
    </row>
    <row r="33" spans="1:20" ht="15.75" x14ac:dyDescent="0.25">
      <c r="A33" s="23"/>
      <c r="B33" s="24"/>
      <c r="C33" s="53"/>
      <c r="D33" s="53"/>
      <c r="E33" s="25"/>
      <c r="F33" s="10"/>
      <c r="I33" s="37" t="s">
        <v>45</v>
      </c>
    </row>
    <row r="34" spans="1:20" ht="18.75" x14ac:dyDescent="0.3">
      <c r="A34" s="17" t="s">
        <v>22</v>
      </c>
      <c r="B34" s="20" t="s">
        <v>65</v>
      </c>
      <c r="C34" s="47">
        <f>C29/C32</f>
        <v>0.9</v>
      </c>
      <c r="D34" s="66"/>
      <c r="E34" s="30">
        <f>IFERROR(E29/E32,0)</f>
        <v>0</v>
      </c>
      <c r="F34" s="10"/>
      <c r="I34" s="37" t="s">
        <v>46</v>
      </c>
    </row>
    <row r="35" spans="1:20" ht="18.75" x14ac:dyDescent="0.3">
      <c r="A35" s="17"/>
      <c r="B35" s="20"/>
      <c r="C35" s="65" t="s">
        <v>66</v>
      </c>
      <c r="D35" s="65"/>
      <c r="E35" s="64"/>
      <c r="F35" s="10"/>
      <c r="I35" s="37" t="s">
        <v>47</v>
      </c>
    </row>
    <row r="36" spans="1:20" ht="18.75" x14ac:dyDescent="0.3">
      <c r="A36" s="17" t="s">
        <v>23</v>
      </c>
      <c r="B36" s="3" t="s">
        <v>63</v>
      </c>
      <c r="C36" s="62">
        <f>(C13/C10)+C34</f>
        <v>10.74</v>
      </c>
      <c r="D36" s="55"/>
      <c r="E36" s="63">
        <f>IFERROR((E13/E10)+E34,0)</f>
        <v>0</v>
      </c>
      <c r="F36" s="10"/>
      <c r="I36" s="40"/>
    </row>
    <row r="37" spans="1:20" s="14" customFormat="1" ht="18.75" x14ac:dyDescent="0.3">
      <c r="A37" s="17"/>
      <c r="B37" s="3"/>
      <c r="C37" s="65" t="s">
        <v>66</v>
      </c>
      <c r="D37" s="65"/>
      <c r="E37" s="34"/>
      <c r="F37" s="10"/>
      <c r="I37" s="36" t="s">
        <v>38</v>
      </c>
      <c r="J37"/>
      <c r="K37"/>
      <c r="L37"/>
      <c r="M37"/>
      <c r="N37"/>
      <c r="O37"/>
      <c r="P37"/>
      <c r="Q37"/>
      <c r="R37"/>
      <c r="S37"/>
      <c r="T37"/>
    </row>
    <row r="38" spans="1:20" s="14" customFormat="1" ht="18.75" x14ac:dyDescent="0.3">
      <c r="A38" s="17"/>
      <c r="B38" s="3"/>
      <c r="C38" s="55"/>
      <c r="D38" s="55"/>
      <c r="E38" s="34"/>
      <c r="F38" s="10"/>
      <c r="I38" s="36" t="s">
        <v>39</v>
      </c>
      <c r="J38"/>
      <c r="K38"/>
      <c r="L38"/>
      <c r="M38"/>
      <c r="N38"/>
      <c r="O38"/>
      <c r="P38"/>
      <c r="Q38"/>
      <c r="R38"/>
      <c r="S38"/>
      <c r="T38"/>
    </row>
    <row r="39" spans="1:20" s="14" customFormat="1" ht="18.75" x14ac:dyDescent="0.3">
      <c r="A39" s="17"/>
      <c r="B39" s="20"/>
      <c r="C39" s="48"/>
      <c r="D39" s="48"/>
      <c r="E39" s="64"/>
      <c r="F39" s="10"/>
      <c r="I39" s="36" t="s">
        <v>40</v>
      </c>
      <c r="J39"/>
      <c r="K39"/>
      <c r="L39"/>
      <c r="M39"/>
      <c r="N39"/>
      <c r="O39"/>
      <c r="P39"/>
      <c r="Q39"/>
      <c r="R39"/>
      <c r="S39"/>
      <c r="T39"/>
    </row>
    <row r="40" spans="1:20" ht="18.75" x14ac:dyDescent="0.3">
      <c r="A40" s="78" t="s">
        <v>70</v>
      </c>
      <c r="B40" s="79"/>
      <c r="C40" s="79"/>
      <c r="D40" s="79"/>
      <c r="E40" s="79"/>
      <c r="F40" s="80"/>
      <c r="I40" s="36" t="s">
        <v>41</v>
      </c>
    </row>
    <row r="41" spans="1:20" ht="18.75" x14ac:dyDescent="0.3">
      <c r="A41" s="27"/>
      <c r="B41" s="28"/>
      <c r="C41" s="28"/>
      <c r="D41" s="28"/>
      <c r="E41" s="28"/>
      <c r="F41" s="29"/>
      <c r="I41" s="40"/>
    </row>
    <row r="42" spans="1:20" ht="18.75" x14ac:dyDescent="0.3">
      <c r="A42" s="17" t="s">
        <v>52</v>
      </c>
      <c r="B42" s="20" t="s">
        <v>71</v>
      </c>
      <c r="C42" s="47">
        <f>C16-C34</f>
        <v>1.0000000000000009E-2</v>
      </c>
      <c r="D42" s="66"/>
      <c r="E42" s="30">
        <f>E16-E34</f>
        <v>0</v>
      </c>
      <c r="F42" s="9"/>
      <c r="I42" s="39" t="s">
        <v>42</v>
      </c>
    </row>
    <row r="43" spans="1:20" ht="18.75" x14ac:dyDescent="0.3">
      <c r="A43" s="8"/>
      <c r="B43" s="3" t="s">
        <v>72</v>
      </c>
      <c r="C43" s="54">
        <f>C42/C8</f>
        <v>9.3023255813953569E-4</v>
      </c>
      <c r="D43" s="67"/>
      <c r="E43" s="31">
        <f>IFERROR(E42/E8,0)</f>
        <v>0</v>
      </c>
      <c r="F43" s="10"/>
      <c r="I43" s="38" t="s">
        <v>48</v>
      </c>
    </row>
    <row r="44" spans="1:20" x14ac:dyDescent="0.25">
      <c r="A44" s="8"/>
      <c r="B44" s="21"/>
      <c r="C44" s="65" t="s">
        <v>66</v>
      </c>
      <c r="D44" s="65"/>
      <c r="E44" s="22"/>
      <c r="F44" s="10"/>
    </row>
    <row r="45" spans="1:20" ht="18.75" x14ac:dyDescent="0.3">
      <c r="A45" s="8"/>
      <c r="B45" s="3"/>
      <c r="C45" s="81" t="s">
        <v>50</v>
      </c>
      <c r="D45" s="81"/>
      <c r="E45" s="81"/>
      <c r="F45" s="10"/>
    </row>
    <row r="46" spans="1:20" ht="15.75" thickBot="1" x14ac:dyDescent="0.3">
      <c r="A46" s="11"/>
      <c r="B46" s="12"/>
      <c r="C46" s="12"/>
      <c r="D46" s="12"/>
      <c r="E46" s="12"/>
      <c r="F46" s="13"/>
    </row>
    <row r="47" spans="1:20" ht="15.75" thickTop="1" x14ac:dyDescent="0.25"/>
    <row r="48" spans="1:20" ht="18.75" x14ac:dyDescent="0.3"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spans="9:20" ht="18.75" x14ac:dyDescent="0.3"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</row>
  </sheetData>
  <sheetProtection sheet="1" objects="1" scenarios="1"/>
  <mergeCells count="7">
    <mergeCell ref="I2:T3"/>
    <mergeCell ref="I7:T7"/>
    <mergeCell ref="I8:T8"/>
    <mergeCell ref="A2:F2"/>
    <mergeCell ref="A21:F21"/>
    <mergeCell ref="C45:E45"/>
    <mergeCell ref="A40:F40"/>
  </mergeCells>
  <pageMargins left="0.7" right="0.7" top="0.75" bottom="0.75" header="0.3" footer="0.3"/>
  <pageSetup scale="73" orientation="portrait" r:id="rId1"/>
  <headerFooter>
    <oddFooter>&amp;R&amp;G</oddFoot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1E958BE2-D8EF-4045-A19C-574F67972794}">
            <xm:f>NOT(ISERROR(SEARCH("Yes",C44)))</xm:f>
            <xm:f>"Yes"</xm:f>
            <x14:dxf>
              <font>
                <color theme="9" tint="-0.24994659260841701"/>
              </font>
            </x14:dxf>
          </x14:cfRule>
          <x14:cfRule type="containsText" priority="2" operator="containsText" id="{95AAE628-3074-4372-A19E-26B97C725225}">
            <xm:f>NOT(ISERROR(SEARCH("No",C44)))</xm:f>
            <xm:f>"No"</xm:f>
            <x14:dxf>
              <font>
                <color rgb="FFFF0000"/>
              </font>
            </x14:dxf>
          </x14:cfRule>
          <xm:sqref>E44 C45:D45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FDCF-FBDA-4570-A3A1-B6BBBDF62922}">
  <dimension ref="A1:T49"/>
  <sheetViews>
    <sheetView zoomScaleNormal="100" workbookViewId="0">
      <selection activeCell="H11" sqref="H11"/>
    </sheetView>
  </sheetViews>
  <sheetFormatPr defaultRowHeight="15" x14ac:dyDescent="0.25"/>
  <cols>
    <col min="1" max="1" width="10.7109375" customWidth="1"/>
    <col min="2" max="2" width="54.42578125" bestFit="1" customWidth="1"/>
    <col min="3" max="3" width="15.7109375" customWidth="1"/>
    <col min="4" max="4" width="1.5703125" customWidth="1"/>
    <col min="5" max="5" width="30.7109375" customWidth="1"/>
    <col min="6" max="6" width="10.7109375" customWidth="1"/>
  </cols>
  <sheetData>
    <row r="1" spans="1:20" ht="15.75" thickTop="1" x14ac:dyDescent="0.25">
      <c r="A1" s="5"/>
      <c r="B1" s="6"/>
      <c r="C1" s="6"/>
      <c r="D1" s="6"/>
      <c r="E1" s="6"/>
      <c r="F1" s="7"/>
    </row>
    <row r="2" spans="1:20" ht="18.75" x14ac:dyDescent="0.3">
      <c r="A2" s="78" t="s">
        <v>75</v>
      </c>
      <c r="B2" s="79"/>
      <c r="C2" s="79"/>
      <c r="D2" s="79"/>
      <c r="E2" s="79"/>
      <c r="F2" s="80"/>
      <c r="I2" s="83" t="s">
        <v>76</v>
      </c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s="14" customFormat="1" ht="18.75" x14ac:dyDescent="0.3">
      <c r="A3" s="27"/>
      <c r="B3" s="28"/>
      <c r="C3" s="28"/>
      <c r="D3" s="28"/>
      <c r="E3" s="4"/>
      <c r="F3" s="29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spans="1:20" s="14" customFormat="1" ht="18.75" x14ac:dyDescent="0.3">
      <c r="A4" s="60"/>
      <c r="B4" s="2"/>
      <c r="C4" s="2"/>
      <c r="D4" s="2"/>
      <c r="E4" s="28" t="s">
        <v>51</v>
      </c>
      <c r="F4" s="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</row>
    <row r="5" spans="1:20" s="14" customFormat="1" ht="18.75" x14ac:dyDescent="0.3">
      <c r="A5" s="60"/>
      <c r="B5" s="2"/>
      <c r="C5" s="28" t="s">
        <v>11</v>
      </c>
      <c r="D5" s="28"/>
      <c r="F5" s="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spans="1:20" s="14" customFormat="1" ht="18.75" x14ac:dyDescent="0.3">
      <c r="A6" s="17" t="s">
        <v>2</v>
      </c>
      <c r="B6" s="3" t="s">
        <v>0</v>
      </c>
      <c r="C6" s="87">
        <v>4.5999999999999996</v>
      </c>
      <c r="D6" s="88"/>
      <c r="E6" s="74"/>
      <c r="F6" s="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spans="1:20" ht="18.75" x14ac:dyDescent="0.3">
      <c r="A7" s="17" t="s">
        <v>3</v>
      </c>
      <c r="B7" s="3" t="s">
        <v>1</v>
      </c>
      <c r="C7" s="47">
        <v>-0.35</v>
      </c>
      <c r="D7" s="66"/>
      <c r="E7" s="75"/>
      <c r="F7" s="10"/>
      <c r="I7" s="85" t="s">
        <v>73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</row>
    <row r="8" spans="1:20" ht="18.75" x14ac:dyDescent="0.3">
      <c r="A8" s="17" t="s">
        <v>4</v>
      </c>
      <c r="B8" s="3" t="s">
        <v>57</v>
      </c>
      <c r="C8" s="47">
        <f>C6+C7</f>
        <v>4.25</v>
      </c>
      <c r="D8" s="66"/>
      <c r="E8" s="75"/>
      <c r="F8" s="10"/>
      <c r="I8" s="85" t="s">
        <v>74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spans="1:20" ht="18.75" x14ac:dyDescent="0.3">
      <c r="A9" s="18"/>
      <c r="B9" s="21"/>
      <c r="C9" s="65" t="s">
        <v>66</v>
      </c>
      <c r="D9" s="65"/>
      <c r="E9" s="15"/>
      <c r="F9" s="10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spans="1:20" ht="18.75" x14ac:dyDescent="0.3">
      <c r="A10" s="17" t="s">
        <v>5</v>
      </c>
      <c r="B10" s="3" t="s">
        <v>56</v>
      </c>
      <c r="C10" s="57">
        <v>170</v>
      </c>
      <c r="D10" s="71"/>
      <c r="E10" s="77"/>
      <c r="F10" s="10"/>
    </row>
    <row r="11" spans="1:20" ht="18.75" x14ac:dyDescent="0.3">
      <c r="A11" s="17" t="s">
        <v>6</v>
      </c>
      <c r="B11" s="3" t="s">
        <v>58</v>
      </c>
      <c r="C11" s="47">
        <f>C10*C8</f>
        <v>722.5</v>
      </c>
      <c r="D11" s="66"/>
      <c r="E11" s="75"/>
      <c r="F11" s="10"/>
    </row>
    <row r="12" spans="1:20" ht="18.75" x14ac:dyDescent="0.3">
      <c r="A12" s="18"/>
      <c r="B12" s="21"/>
      <c r="C12" s="56"/>
      <c r="D12" s="56"/>
      <c r="E12" s="15"/>
      <c r="F12" s="10"/>
      <c r="I12" s="33" t="s">
        <v>25</v>
      </c>
    </row>
    <row r="13" spans="1:20" ht="18.75" x14ac:dyDescent="0.3">
      <c r="A13" s="17" t="s">
        <v>7</v>
      </c>
      <c r="B13" s="3" t="s">
        <v>8</v>
      </c>
      <c r="C13" s="47">
        <v>698</v>
      </c>
      <c r="D13" s="66"/>
      <c r="E13" s="74"/>
      <c r="F13" s="10"/>
      <c r="I13" t="s">
        <v>49</v>
      </c>
    </row>
    <row r="14" spans="1:20" ht="18.75" x14ac:dyDescent="0.3">
      <c r="A14" s="17" t="s">
        <v>9</v>
      </c>
      <c r="B14" s="3" t="s">
        <v>59</v>
      </c>
      <c r="C14" s="47">
        <f>C11-C13</f>
        <v>24.5</v>
      </c>
      <c r="D14" s="66"/>
      <c r="E14" s="75"/>
      <c r="F14" s="10"/>
    </row>
    <row r="15" spans="1:20" ht="15.75" x14ac:dyDescent="0.25">
      <c r="A15" s="18"/>
      <c r="B15" s="21"/>
      <c r="C15" s="58"/>
      <c r="D15" s="58"/>
      <c r="E15" s="19"/>
      <c r="F15" s="10"/>
      <c r="I15" s="33" t="s">
        <v>26</v>
      </c>
    </row>
    <row r="16" spans="1:20" ht="18.75" x14ac:dyDescent="0.3">
      <c r="A16" s="17" t="s">
        <v>10</v>
      </c>
      <c r="B16" s="3" t="s">
        <v>67</v>
      </c>
      <c r="C16" s="47">
        <f>IFERROR(C14/C10,0)</f>
        <v>0.14411764705882352</v>
      </c>
      <c r="D16" s="66"/>
      <c r="E16" s="74"/>
      <c r="F16" s="10"/>
      <c r="I16" t="s">
        <v>53</v>
      </c>
    </row>
    <row r="17" spans="1:9" ht="18.75" x14ac:dyDescent="0.3">
      <c r="A17" s="8"/>
      <c r="B17" s="3" t="s">
        <v>68</v>
      </c>
      <c r="C17" s="54">
        <f>IFERROR(C16/C8,0)</f>
        <v>3.3910034602076124E-2</v>
      </c>
      <c r="D17" s="67"/>
      <c r="E17" s="76"/>
      <c r="F17" s="10"/>
      <c r="I17" s="42" t="s">
        <v>54</v>
      </c>
    </row>
    <row r="18" spans="1:9" x14ac:dyDescent="0.25">
      <c r="A18" s="8"/>
      <c r="B18" s="21"/>
      <c r="C18" s="65" t="s">
        <v>66</v>
      </c>
      <c r="D18" s="65"/>
      <c r="E18" s="22"/>
      <c r="F18" s="10"/>
      <c r="I18" t="s">
        <v>27</v>
      </c>
    </row>
    <row r="19" spans="1:9" x14ac:dyDescent="0.25">
      <c r="A19" s="8"/>
      <c r="B19" s="1"/>
      <c r="C19" s="1"/>
      <c r="D19" s="1"/>
      <c r="E19" s="22"/>
      <c r="F19" s="10"/>
    </row>
    <row r="20" spans="1:9" x14ac:dyDescent="0.25">
      <c r="A20" s="8"/>
      <c r="B20" s="1"/>
      <c r="C20" s="1"/>
      <c r="D20" s="1"/>
      <c r="E20" s="22"/>
      <c r="F20" s="10"/>
      <c r="I20" s="39" t="s">
        <v>29</v>
      </c>
    </row>
    <row r="21" spans="1:9" ht="18.75" x14ac:dyDescent="0.3">
      <c r="A21" s="78" t="s">
        <v>69</v>
      </c>
      <c r="B21" s="79"/>
      <c r="C21" s="79"/>
      <c r="D21" s="79"/>
      <c r="E21" s="79"/>
      <c r="F21" s="80"/>
      <c r="I21" s="37" t="s">
        <v>33</v>
      </c>
    </row>
    <row r="22" spans="1:9" ht="18.75" customHeight="1" x14ac:dyDescent="0.25">
      <c r="A22" s="8"/>
      <c r="B22" s="1"/>
      <c r="C22" s="1"/>
      <c r="D22" s="1"/>
      <c r="E22" s="1"/>
      <c r="F22" s="10"/>
      <c r="I22" s="37" t="s">
        <v>34</v>
      </c>
    </row>
    <row r="23" spans="1:9" ht="18.75" x14ac:dyDescent="0.3">
      <c r="A23" s="17" t="s">
        <v>12</v>
      </c>
      <c r="B23" s="20" t="s">
        <v>24</v>
      </c>
      <c r="C23" s="47">
        <v>0</v>
      </c>
      <c r="D23" s="66"/>
      <c r="E23" s="74"/>
      <c r="F23" s="10"/>
      <c r="I23" s="37" t="s">
        <v>35</v>
      </c>
    </row>
    <row r="24" spans="1:9" ht="18.75" x14ac:dyDescent="0.3">
      <c r="A24" s="17" t="s">
        <v>13</v>
      </c>
      <c r="B24" s="20" t="s">
        <v>55</v>
      </c>
      <c r="C24" s="47">
        <v>35000</v>
      </c>
      <c r="D24" s="66"/>
      <c r="E24" s="75"/>
      <c r="F24" s="10"/>
      <c r="I24" s="37" t="s">
        <v>36</v>
      </c>
    </row>
    <row r="25" spans="1:9" ht="18.75" x14ac:dyDescent="0.3">
      <c r="A25" s="17" t="s">
        <v>14</v>
      </c>
      <c r="B25" s="20" t="s">
        <v>15</v>
      </c>
      <c r="C25" s="47">
        <v>0</v>
      </c>
      <c r="D25" s="66"/>
      <c r="E25" s="75"/>
      <c r="F25" s="10"/>
    </row>
    <row r="26" spans="1:9" ht="18.75" x14ac:dyDescent="0.3">
      <c r="A26" s="17" t="s">
        <v>16</v>
      </c>
      <c r="B26" s="20" t="s">
        <v>60</v>
      </c>
      <c r="C26" s="47">
        <f>SUM(C23:C25)</f>
        <v>35000</v>
      </c>
      <c r="D26" s="66"/>
      <c r="E26" s="75"/>
      <c r="F26" s="10"/>
      <c r="I26" s="36" t="s">
        <v>30</v>
      </c>
    </row>
    <row r="27" spans="1:9" ht="15.75" x14ac:dyDescent="0.25">
      <c r="A27" s="23"/>
      <c r="B27" s="24"/>
      <c r="C27" s="48"/>
      <c r="D27" s="48"/>
      <c r="E27" s="25"/>
      <c r="F27" s="10"/>
      <c r="I27" s="36" t="s">
        <v>31</v>
      </c>
    </row>
    <row r="28" spans="1:9" ht="18.75" x14ac:dyDescent="0.3">
      <c r="A28" s="17" t="s">
        <v>17</v>
      </c>
      <c r="B28" s="20" t="s">
        <v>64</v>
      </c>
      <c r="C28" s="49">
        <v>0.25</v>
      </c>
      <c r="D28" s="70"/>
      <c r="E28" s="74"/>
      <c r="F28" s="10"/>
      <c r="I28" s="36" t="s">
        <v>32</v>
      </c>
    </row>
    <row r="29" spans="1:9" ht="18.75" x14ac:dyDescent="0.3">
      <c r="A29" s="17" t="s">
        <v>18</v>
      </c>
      <c r="B29" s="20" t="s">
        <v>61</v>
      </c>
      <c r="C29" s="47">
        <f>C26*C28</f>
        <v>8750</v>
      </c>
      <c r="D29" s="66"/>
      <c r="E29" s="75"/>
      <c r="F29" s="10"/>
    </row>
    <row r="30" spans="1:9" ht="15.75" x14ac:dyDescent="0.25">
      <c r="A30" s="23"/>
      <c r="B30" s="24"/>
      <c r="C30" s="50"/>
      <c r="D30" s="48"/>
      <c r="E30" s="72"/>
      <c r="F30" s="10"/>
      <c r="I30" s="39" t="s">
        <v>37</v>
      </c>
    </row>
    <row r="31" spans="1:9" ht="18.75" x14ac:dyDescent="0.3">
      <c r="A31" s="17" t="s">
        <v>19</v>
      </c>
      <c r="B31" s="20" t="s">
        <v>20</v>
      </c>
      <c r="C31" s="51">
        <v>400</v>
      </c>
      <c r="D31" s="68"/>
      <c r="E31" s="74"/>
      <c r="F31" s="10"/>
      <c r="I31" s="37" t="s">
        <v>43</v>
      </c>
    </row>
    <row r="32" spans="1:9" ht="18.75" x14ac:dyDescent="0.3">
      <c r="A32" s="17" t="s">
        <v>21</v>
      </c>
      <c r="B32" s="20" t="s">
        <v>62</v>
      </c>
      <c r="C32" s="52">
        <f>C31*C10</f>
        <v>68000</v>
      </c>
      <c r="D32" s="69"/>
      <c r="E32" s="75"/>
      <c r="F32" s="10"/>
      <c r="I32" s="37" t="s">
        <v>44</v>
      </c>
    </row>
    <row r="33" spans="1:20" ht="15.75" x14ac:dyDescent="0.25">
      <c r="A33" s="23"/>
      <c r="B33" s="24"/>
      <c r="C33" s="53"/>
      <c r="D33" s="53"/>
      <c r="E33" s="25"/>
      <c r="F33" s="10"/>
      <c r="I33" s="37" t="s">
        <v>45</v>
      </c>
    </row>
    <row r="34" spans="1:20" ht="18.75" x14ac:dyDescent="0.3">
      <c r="A34" s="17" t="s">
        <v>22</v>
      </c>
      <c r="B34" s="20" t="s">
        <v>65</v>
      </c>
      <c r="C34" s="47">
        <f>C29/C32</f>
        <v>0.12867647058823528</v>
      </c>
      <c r="D34" s="66"/>
      <c r="E34" s="74"/>
      <c r="F34" s="10"/>
      <c r="I34" s="37" t="s">
        <v>46</v>
      </c>
    </row>
    <row r="35" spans="1:20" ht="18.75" x14ac:dyDescent="0.3">
      <c r="A35" s="23"/>
      <c r="B35" s="20"/>
      <c r="C35" s="65" t="s">
        <v>66</v>
      </c>
      <c r="D35" s="65"/>
      <c r="E35" s="25"/>
      <c r="F35" s="10"/>
      <c r="I35" s="37" t="s">
        <v>47</v>
      </c>
    </row>
    <row r="36" spans="1:20" ht="18.75" x14ac:dyDescent="0.3">
      <c r="A36" s="17" t="s">
        <v>23</v>
      </c>
      <c r="B36" s="3" t="s">
        <v>63</v>
      </c>
      <c r="C36" s="62">
        <f>(C13/C10)+C34</f>
        <v>4.2345588235294116</v>
      </c>
      <c r="D36" s="55"/>
      <c r="E36" s="35"/>
      <c r="F36" s="9"/>
      <c r="I36" s="40"/>
    </row>
    <row r="37" spans="1:20" s="14" customFormat="1" ht="18.75" x14ac:dyDescent="0.3">
      <c r="A37" s="17"/>
      <c r="B37" s="3"/>
      <c r="C37" s="65" t="s">
        <v>66</v>
      </c>
      <c r="D37" s="65"/>
      <c r="E37" s="34"/>
      <c r="F37" s="10"/>
      <c r="I37" s="36" t="s">
        <v>38</v>
      </c>
      <c r="J37"/>
      <c r="K37"/>
      <c r="L37"/>
      <c r="M37"/>
      <c r="N37"/>
      <c r="O37"/>
      <c r="P37"/>
      <c r="Q37"/>
      <c r="R37"/>
      <c r="S37"/>
      <c r="T37"/>
    </row>
    <row r="38" spans="1:20" s="14" customFormat="1" ht="18.75" x14ac:dyDescent="0.3">
      <c r="A38" s="17"/>
      <c r="B38" s="3"/>
      <c r="C38" s="55"/>
      <c r="D38" s="55"/>
      <c r="E38" s="34"/>
      <c r="F38" s="10"/>
      <c r="I38" s="36" t="s">
        <v>39</v>
      </c>
      <c r="J38"/>
      <c r="K38"/>
      <c r="L38"/>
      <c r="M38"/>
      <c r="N38"/>
      <c r="O38"/>
      <c r="P38"/>
      <c r="Q38"/>
      <c r="R38"/>
      <c r="S38"/>
      <c r="T38"/>
    </row>
    <row r="39" spans="1:20" s="14" customFormat="1" ht="18.75" x14ac:dyDescent="0.3">
      <c r="A39" s="17"/>
      <c r="B39" s="20"/>
      <c r="C39" s="48"/>
      <c r="D39" s="48"/>
      <c r="E39" s="64"/>
      <c r="F39" s="10"/>
      <c r="I39" s="36" t="s">
        <v>40</v>
      </c>
      <c r="J39"/>
      <c r="K39"/>
      <c r="L39"/>
      <c r="M39"/>
      <c r="N39"/>
      <c r="O39"/>
      <c r="P39"/>
      <c r="Q39"/>
      <c r="R39"/>
      <c r="S39"/>
      <c r="T39"/>
    </row>
    <row r="40" spans="1:20" ht="18.75" x14ac:dyDescent="0.3">
      <c r="A40" s="78" t="s">
        <v>70</v>
      </c>
      <c r="B40" s="79"/>
      <c r="C40" s="79"/>
      <c r="D40" s="79"/>
      <c r="E40" s="79"/>
      <c r="F40" s="80"/>
      <c r="I40" s="36" t="s">
        <v>41</v>
      </c>
    </row>
    <row r="41" spans="1:20" ht="18.75" x14ac:dyDescent="0.3">
      <c r="A41" s="8"/>
      <c r="B41" s="3"/>
      <c r="C41" s="59"/>
      <c r="D41" s="59"/>
      <c r="E41" s="1"/>
      <c r="F41" s="10"/>
      <c r="I41" s="40"/>
    </row>
    <row r="42" spans="1:20" ht="18.75" x14ac:dyDescent="0.3">
      <c r="A42" s="17" t="s">
        <v>52</v>
      </c>
      <c r="B42" s="20" t="s">
        <v>71</v>
      </c>
      <c r="C42" s="47">
        <f>C16-C34</f>
        <v>1.5441176470588236E-2</v>
      </c>
      <c r="D42" s="66"/>
      <c r="E42" s="4"/>
      <c r="F42" s="10"/>
      <c r="I42" s="39" t="s">
        <v>42</v>
      </c>
    </row>
    <row r="43" spans="1:20" ht="18.75" x14ac:dyDescent="0.3">
      <c r="A43" s="17"/>
      <c r="B43" s="3" t="s">
        <v>72</v>
      </c>
      <c r="C43" s="54">
        <f>C42/C8</f>
        <v>3.6332179930795849E-3</v>
      </c>
      <c r="D43" s="67"/>
      <c r="E43" s="73"/>
      <c r="F43" s="10"/>
      <c r="I43" s="38" t="s">
        <v>48</v>
      </c>
    </row>
    <row r="44" spans="1:20" x14ac:dyDescent="0.25">
      <c r="A44" s="8"/>
      <c r="B44" s="21"/>
      <c r="C44" s="65" t="s">
        <v>66</v>
      </c>
      <c r="D44" s="65"/>
      <c r="E44" s="1"/>
      <c r="F44" s="10"/>
    </row>
    <row r="45" spans="1:20" ht="18.75" x14ac:dyDescent="0.3">
      <c r="A45" s="8"/>
      <c r="B45" s="3"/>
      <c r="C45" s="3"/>
      <c r="D45" s="3"/>
      <c r="E45" s="41"/>
      <c r="F45" s="10"/>
    </row>
    <row r="46" spans="1:20" ht="15.75" thickBot="1" x14ac:dyDescent="0.3">
      <c r="A46" s="11"/>
      <c r="B46" s="12"/>
      <c r="C46" s="82" t="s">
        <v>50</v>
      </c>
      <c r="D46" s="82"/>
      <c r="E46" s="82"/>
      <c r="F46" s="13"/>
    </row>
    <row r="47" spans="1:20" ht="15.75" thickTop="1" x14ac:dyDescent="0.25"/>
    <row r="48" spans="1:20" ht="18.75" x14ac:dyDescent="0.3"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spans="9:20" ht="18.75" x14ac:dyDescent="0.3"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</row>
  </sheetData>
  <sheetProtection sheet="1" objects="1" scenarios="1"/>
  <mergeCells count="7">
    <mergeCell ref="I2:T3"/>
    <mergeCell ref="I7:T7"/>
    <mergeCell ref="I8:T8"/>
    <mergeCell ref="A2:F2"/>
    <mergeCell ref="A21:F21"/>
    <mergeCell ref="C46:E46"/>
    <mergeCell ref="A40:F40"/>
  </mergeCells>
  <pageMargins left="0.7" right="0.7" top="0.75" bottom="0.75" header="0.3" footer="0.3"/>
  <pageSetup scale="73" orientation="portrait" r:id="rId1"/>
  <headerFooter>
    <oddFooter>&amp;R&amp;G</oddFooter>
  </headerFooter>
  <drawing r:id="rId2"/>
  <legacyDrawingHF r:id="rId3"/>
</worksheet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Margin Goal Calculator</vt:lpstr>
      <vt:lpstr>Margin Goal Hardcopy for Print</vt:lpstr>
      <vt:lpstr>'Margin Goal Calculator'!Print_Area</vt:lpstr>
      <vt:lpstr>'Margin Goal Hardcopy for Print'!Print_Area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LaPorte, Jonathan</dc:creator>
  <cp:lastModifiedBy>LaPorte, Jonathan</cp:lastModifiedBy>
  <cp:lastPrinted>2026-02-21T18:34:29Z</cp:lastPrinted>
  <dcterms:created xsi:type="dcterms:W3CDTF">2025-04-16T19:46:16Z</dcterms:created>
  <dcterms:modified xsi:type="dcterms:W3CDTF">2026-02-23T19:01:11Z</dcterms:modified>
</cp:coreProperties>
</file>